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ubm\Documents\Consultancy\MEW\Authors and their articles\John McPhee\001_X1_spindle_upgrade\003 Drawing\"/>
    </mc:Choice>
  </mc:AlternateContent>
  <xr:revisionPtr revIDLastSave="0" documentId="13_ncr:1_{DBBAA1B0-669F-4954-892D-64C466F3D6F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ELT CALCS" sheetId="1" r:id="rId1"/>
  </sheets>
  <definedNames>
    <definedName name="holetotal1">#REF!</definedName>
    <definedName name="holetotal2">#REF!</definedName>
    <definedName name="holetotal3">#REF!</definedName>
    <definedName name="holetotal4">#REF!</definedName>
    <definedName name="holetotal5">#REF!</definedName>
    <definedName name="holetotal6">#REF!</definedName>
    <definedName name="holetotal7">#REF!</definedName>
    <definedName name="holetotal8">#REF!</definedName>
    <definedName name="holetotal9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 s="1"/>
  <c r="C8" i="1"/>
  <c r="D8" i="1" s="1"/>
  <c r="G23" i="1"/>
  <c r="D6" i="1"/>
  <c r="E6" i="1" s="1"/>
  <c r="F6" i="1" s="1"/>
  <c r="D5" i="1"/>
  <c r="G5" i="1" s="1"/>
  <c r="E5" i="1"/>
  <c r="F5" i="1" s="1"/>
  <c r="F17" i="1" l="1"/>
  <c r="E17" i="1"/>
  <c r="D17" i="1"/>
  <c r="G6" i="1"/>
  <c r="E23" i="1" l="1"/>
  <c r="E26" i="1" s="1"/>
  <c r="D18" i="1"/>
  <c r="E18" i="1"/>
  <c r="F18" i="1"/>
  <c r="D26" i="1" l="1"/>
  <c r="F26" i="1"/>
</calcChain>
</file>

<file path=xl/sharedStrings.xml><?xml version="1.0" encoding="utf-8"?>
<sst xmlns="http://schemas.openxmlformats.org/spreadsheetml/2006/main" count="31" uniqueCount="27">
  <si>
    <t xml:space="preserve">Timing belt pitch = </t>
  </si>
  <si>
    <t>CALCULATE BELT LENGTH</t>
  </si>
  <si>
    <t xml:space="preserve">Centres between pulleys = </t>
  </si>
  <si>
    <t>Driven pulley</t>
  </si>
  <si>
    <t>Drive pulley</t>
  </si>
  <si>
    <t xml:space="preserve">number of teeth = </t>
  </si>
  <si>
    <t>Circumferance</t>
  </si>
  <si>
    <t>Diameter</t>
  </si>
  <si>
    <t>Radius</t>
  </si>
  <si>
    <t>Engaged length</t>
  </si>
  <si>
    <t xml:space="preserve">Belt length between pulleys = </t>
  </si>
  <si>
    <t xml:space="preserve">Total belt length = </t>
  </si>
  <si>
    <t xml:space="preserve">Motor adjustment + and - = </t>
  </si>
  <si>
    <t>Minimum</t>
  </si>
  <si>
    <t>Maximum</t>
  </si>
  <si>
    <t>CALCULATE CENTRES</t>
  </si>
  <si>
    <t xml:space="preserve">Belt length = </t>
  </si>
  <si>
    <t>Centres between pulleys</t>
  </si>
  <si>
    <t xml:space="preserve">Centres + or - dimention = </t>
  </si>
  <si>
    <t xml:space="preserve">side length = </t>
  </si>
  <si>
    <t xml:space="preserve">Belt teeth = </t>
  </si>
  <si>
    <t>Surface Resolution</t>
  </si>
  <si>
    <t>Centre</t>
  </si>
  <si>
    <t xml:space="preserve">Resolution Diameter = </t>
  </si>
  <si>
    <t>COMMON PARAMETERS (metric)</t>
  </si>
  <si>
    <t xml:space="preserve">Stepper Angle resolution @ 1.8 = </t>
  </si>
  <si>
    <t xml:space="preserve">Stepper Angle resolution @ 0.9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</si>
</sst>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u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0" fontId="0" fillId="0" borderId="4" xfId="0" applyBorder="1"/>
    <xf numFmtId="0" fontId="1" fillId="0" borderId="0" xfId="0" applyFont="1" applyAlignment="1">
      <alignment horizontal="right"/>
    </xf>
    <xf numFmtId="2" fontId="0" fillId="0" borderId="5" xfId="0" applyNumberFormat="1" applyBorder="1" applyAlignment="1">
      <alignment horizontal="center"/>
    </xf>
    <xf numFmtId="0" fontId="0" fillId="2" borderId="0" xfId="0" applyFill="1" applyAlignment="1">
      <alignment horizontal="left"/>
    </xf>
    <xf numFmtId="0" fontId="0" fillId="0" borderId="6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0" xfId="0" applyNumberFormat="1" applyAlignment="1">
      <alignment horizontal="left"/>
    </xf>
    <xf numFmtId="1" fontId="0" fillId="0" borderId="5" xfId="0" applyNumberFormat="1" applyBorder="1" applyAlignment="1">
      <alignment horizontal="left"/>
    </xf>
    <xf numFmtId="1" fontId="0" fillId="0" borderId="0" xfId="0" applyNumberFormat="1" applyAlignment="1">
      <alignment horizontal="left"/>
    </xf>
    <xf numFmtId="164" fontId="0" fillId="3" borderId="0" xfId="0" applyNumberForma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7"/>
  <sheetViews>
    <sheetView tabSelected="1" zoomScaleNormal="100" workbookViewId="0">
      <selection activeCell="I29" sqref="I29"/>
    </sheetView>
  </sheetViews>
  <sheetFormatPr defaultRowHeight="15" x14ac:dyDescent="0.25"/>
  <cols>
    <col min="1" max="1" width="13.7109375" customWidth="1"/>
    <col min="2" max="2" width="25.140625" style="1" customWidth="1"/>
    <col min="3" max="3" width="10.5703125" style="2" customWidth="1"/>
    <col min="4" max="4" width="17.140625" style="3" customWidth="1"/>
    <col min="5" max="5" width="14.140625" style="4" customWidth="1"/>
    <col min="6" max="6" width="10.7109375" style="4" customWidth="1"/>
    <col min="7" max="8" width="15.42578125" style="4" customWidth="1"/>
  </cols>
  <sheetData>
    <row r="1" spans="1:7" x14ac:dyDescent="0.25">
      <c r="A1" s="5"/>
      <c r="B1" s="6"/>
      <c r="C1" s="7"/>
      <c r="D1" s="8"/>
      <c r="E1" s="9"/>
      <c r="F1" s="9"/>
      <c r="G1" s="10"/>
    </row>
    <row r="2" spans="1:7" x14ac:dyDescent="0.25">
      <c r="A2" s="11"/>
      <c r="B2" s="12" t="s">
        <v>24</v>
      </c>
      <c r="G2" s="13"/>
    </row>
    <row r="3" spans="1:7" x14ac:dyDescent="0.25">
      <c r="A3" s="11"/>
      <c r="G3" s="13"/>
    </row>
    <row r="4" spans="1:7" x14ac:dyDescent="0.25">
      <c r="A4" s="11"/>
      <c r="B4" s="1" t="s">
        <v>0</v>
      </c>
      <c r="C4" s="14">
        <v>5</v>
      </c>
      <c r="D4" s="3" t="s">
        <v>6</v>
      </c>
      <c r="E4" s="4" t="s">
        <v>7</v>
      </c>
      <c r="F4" s="4" t="s">
        <v>8</v>
      </c>
      <c r="G4" s="13" t="s">
        <v>9</v>
      </c>
    </row>
    <row r="5" spans="1:7" x14ac:dyDescent="0.25">
      <c r="A5" s="11" t="s">
        <v>4</v>
      </c>
      <c r="B5" s="1" t="s">
        <v>5</v>
      </c>
      <c r="C5" s="14">
        <v>30</v>
      </c>
      <c r="D5" s="3">
        <f>SUM(C4*C5)</f>
        <v>150</v>
      </c>
      <c r="E5" s="4">
        <f>SUM(D5/3.142)</f>
        <v>47.740292807129215</v>
      </c>
      <c r="F5" s="4">
        <f>SUM(E5/2)</f>
        <v>23.870146403564608</v>
      </c>
      <c r="G5" s="13">
        <f>SUM(D5/2)</f>
        <v>75</v>
      </c>
    </row>
    <row r="6" spans="1:7" x14ac:dyDescent="0.25">
      <c r="A6" s="11" t="s">
        <v>3</v>
      </c>
      <c r="B6" s="1" t="s">
        <v>5</v>
      </c>
      <c r="C6" s="14">
        <v>48</v>
      </c>
      <c r="D6" s="3">
        <f xml:space="preserve"> SUM(C4*C6)</f>
        <v>240</v>
      </c>
      <c r="E6" s="4">
        <f>SUM(D6/3.142)</f>
        <v>76.38446849140675</v>
      </c>
      <c r="F6" s="4">
        <f>SUM(E6/2)</f>
        <v>38.192234245703375</v>
      </c>
      <c r="G6" s="13">
        <f>SUM(D6/2)</f>
        <v>120</v>
      </c>
    </row>
    <row r="7" spans="1:7" x14ac:dyDescent="0.25">
      <c r="A7" s="11"/>
      <c r="B7" s="1" t="s">
        <v>23</v>
      </c>
      <c r="C7" s="14">
        <v>100</v>
      </c>
      <c r="D7" s="3" t="s">
        <v>21</v>
      </c>
      <c r="G7" s="13"/>
    </row>
    <row r="8" spans="1:7" x14ac:dyDescent="0.25">
      <c r="A8" s="11"/>
      <c r="B8" s="1" t="s">
        <v>25</v>
      </c>
      <c r="C8" s="24">
        <f>SUM(360/((C6/C5)*360/1.8))</f>
        <v>1.125</v>
      </c>
      <c r="D8" s="4">
        <f>SUM(((C7*3.142)/360)*C8)</f>
        <v>0.98187499999999994</v>
      </c>
      <c r="G8" s="13"/>
    </row>
    <row r="9" spans="1:7" x14ac:dyDescent="0.25">
      <c r="A9" s="11"/>
      <c r="B9" s="1" t="s">
        <v>26</v>
      </c>
      <c r="C9" s="24">
        <f>SUM(360/((C6/C5)*360/0.9))</f>
        <v>0.5625</v>
      </c>
      <c r="D9" s="4">
        <f>SUM(((C7*3.142)/360)*C9)</f>
        <v>0.49093749999999997</v>
      </c>
      <c r="G9" s="13"/>
    </row>
    <row r="10" spans="1:7" ht="15.75" thickBot="1" x14ac:dyDescent="0.3">
      <c r="A10" s="15"/>
      <c r="B10" s="16"/>
      <c r="C10" s="17"/>
      <c r="D10" s="18"/>
      <c r="E10" s="19"/>
      <c r="F10" s="19"/>
      <c r="G10" s="20"/>
    </row>
    <row r="11" spans="1:7" x14ac:dyDescent="0.25">
      <c r="A11" s="5"/>
      <c r="B11" s="6"/>
      <c r="C11" s="7"/>
      <c r="D11" s="8"/>
      <c r="E11" s="9"/>
      <c r="F11" s="9"/>
      <c r="G11" s="10"/>
    </row>
    <row r="12" spans="1:7" x14ac:dyDescent="0.25">
      <c r="A12" s="11"/>
      <c r="B12" s="12" t="s">
        <v>1</v>
      </c>
      <c r="G12" s="13"/>
    </row>
    <row r="13" spans="1:7" x14ac:dyDescent="0.25">
      <c r="A13" s="11"/>
      <c r="G13" s="13"/>
    </row>
    <row r="14" spans="1:7" x14ac:dyDescent="0.25">
      <c r="A14" s="11"/>
      <c r="B14" s="1" t="s">
        <v>2</v>
      </c>
      <c r="C14" s="14">
        <v>72.5</v>
      </c>
      <c r="G14" s="13"/>
    </row>
    <row r="15" spans="1:7" x14ac:dyDescent="0.25">
      <c r="A15" s="11"/>
      <c r="B15" s="1" t="s">
        <v>12</v>
      </c>
      <c r="C15" s="14">
        <v>5</v>
      </c>
      <c r="G15" s="13"/>
    </row>
    <row r="16" spans="1:7" x14ac:dyDescent="0.25">
      <c r="A16" s="11"/>
      <c r="C16" s="14"/>
      <c r="D16" s="3" t="s">
        <v>13</v>
      </c>
      <c r="E16" s="4" t="s">
        <v>22</v>
      </c>
      <c r="F16" s="4" t="s">
        <v>14</v>
      </c>
      <c r="G16" s="13"/>
    </row>
    <row r="17" spans="1:8" x14ac:dyDescent="0.25">
      <c r="A17" s="11"/>
      <c r="B17" s="1" t="s">
        <v>10</v>
      </c>
      <c r="C17" s="21"/>
      <c r="D17" s="4">
        <f>SUM(SQRT((    ( C14-C15)*(C14-C15)         )+((F6-F5)*(F6-F5))))</f>
        <v>69.002697049883054</v>
      </c>
      <c r="E17" s="4">
        <f>SUM(SQRT((C14*C14)+((F6-F5)*(F6-F5))))</f>
        <v>73.901097421878248</v>
      </c>
      <c r="F17" s="4">
        <f>SUM(SQRT((    ( C14+C15)*(C14+C15)         )+((F6-F5)*(F6-F5))))</f>
        <v>78.812259199682501</v>
      </c>
      <c r="G17" s="13"/>
    </row>
    <row r="18" spans="1:8" x14ac:dyDescent="0.25">
      <c r="A18" s="11"/>
      <c r="B18" s="1" t="s">
        <v>11</v>
      </c>
      <c r="C18" s="21"/>
      <c r="D18" s="4">
        <f>SUM(G5+G6+(2*D17))</f>
        <v>333.00539409976614</v>
      </c>
      <c r="E18" s="4">
        <f>SUM(G5+G6+(2*E17))</f>
        <v>342.80219484375652</v>
      </c>
      <c r="F18" s="4">
        <f>SUM(G5+G6+(2*F17))</f>
        <v>352.624518399365</v>
      </c>
      <c r="G18" s="13"/>
    </row>
    <row r="19" spans="1:8" ht="15.75" thickBot="1" x14ac:dyDescent="0.3">
      <c r="A19" s="15"/>
      <c r="B19" s="16"/>
      <c r="C19" s="17"/>
      <c r="D19" s="18"/>
      <c r="E19" s="19"/>
      <c r="F19" s="19"/>
      <c r="G19" s="20"/>
    </row>
    <row r="20" spans="1:8" x14ac:dyDescent="0.25">
      <c r="A20" s="5"/>
      <c r="B20" s="6"/>
      <c r="C20" s="7"/>
      <c r="D20" s="8"/>
      <c r="E20" s="9"/>
      <c r="F20" s="9"/>
      <c r="G20" s="10"/>
    </row>
    <row r="21" spans="1:8" x14ac:dyDescent="0.25">
      <c r="A21" s="11"/>
      <c r="B21" s="12" t="s">
        <v>15</v>
      </c>
      <c r="G21" s="13"/>
    </row>
    <row r="22" spans="1:8" x14ac:dyDescent="0.25">
      <c r="A22" s="11"/>
      <c r="G22" s="13"/>
    </row>
    <row r="23" spans="1:8" x14ac:dyDescent="0.25">
      <c r="A23" s="11"/>
      <c r="B23" s="1" t="s">
        <v>16</v>
      </c>
      <c r="C23" s="14">
        <v>340</v>
      </c>
      <c r="D23" s="1" t="s">
        <v>19</v>
      </c>
      <c r="E23" s="21">
        <f>SUM( ( C23-(G5+G6)   )/2       )</f>
        <v>72.5</v>
      </c>
      <c r="F23" s="4" t="s">
        <v>20</v>
      </c>
      <c r="G23" s="22">
        <f>SUM(C23/C4)</f>
        <v>68</v>
      </c>
      <c r="H23" s="23"/>
    </row>
    <row r="24" spans="1:8" x14ac:dyDescent="0.25">
      <c r="A24" s="11"/>
      <c r="B24" s="1" t="s">
        <v>18</v>
      </c>
      <c r="C24" s="14">
        <v>5</v>
      </c>
      <c r="G24" s="13"/>
    </row>
    <row r="25" spans="1:8" x14ac:dyDescent="0.25">
      <c r="A25" s="11"/>
      <c r="D25" s="3" t="s">
        <v>13</v>
      </c>
      <c r="E25" s="4" t="s">
        <v>22</v>
      </c>
      <c r="F25" s="4" t="s">
        <v>14</v>
      </c>
      <c r="G25" s="13"/>
    </row>
    <row r="26" spans="1:8" x14ac:dyDescent="0.25">
      <c r="A26" s="11"/>
      <c r="B26" s="1" t="s">
        <v>17</v>
      </c>
      <c r="D26" s="4">
        <f>SUM(E26-C24)</f>
        <v>66.071286746773211</v>
      </c>
      <c r="E26" s="4">
        <f>SUM(SQRT((E23*E23)-((F6-F5)*(F6-F5))))</f>
        <v>71.071286746773211</v>
      </c>
      <c r="F26" s="4">
        <f>SUM(E26+C24)</f>
        <v>76.071286746773211</v>
      </c>
      <c r="G26" s="13"/>
    </row>
    <row r="27" spans="1:8" ht="15.75" thickBot="1" x14ac:dyDescent="0.3">
      <c r="A27" s="15"/>
      <c r="B27" s="16"/>
      <c r="C27" s="17"/>
      <c r="D27" s="18"/>
      <c r="E27" s="19"/>
      <c r="F27" s="19"/>
      <c r="G27" s="20"/>
    </row>
  </sheetData>
  <phoneticPr fontId="0" type="noConversion"/>
  <pageMargins left="1.1023622047244095" right="0.70866141732283472" top="1.5354330708661419" bottom="0.74803149606299213" header="0" footer="0"/>
  <pageSetup paperSize="9" scale="71" orientation="landscape" horizontalDpi="0" verticalDpi="0" r:id="rId1"/>
  <headerFooter>
    <oddHeader>&amp;C&amp;20&amp;F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BELT CALCS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JMC</dc:creator>
  <cp:lastModifiedBy>Neil Wyatt</cp:lastModifiedBy>
  <cp:lastPrinted>2020-04-26T15:39:19Z</cp:lastPrinted>
  <dcterms:created xsi:type="dcterms:W3CDTF">2020-04-26T05:42:47Z</dcterms:created>
  <dcterms:modified xsi:type="dcterms:W3CDTF">2025-01-24T15:41:08Z</dcterms:modified>
</cp:coreProperties>
</file>